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<sst xmlns="http://schemas.openxmlformats.org/spreadsheetml/2006/main" count="215" uniqueCount="112">
  <si>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</si>
  <si>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</si>
  <si>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</si>
  <si>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</si>
  <si>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</si>
  <si>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</si>
  <si>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Администрация Беркат-Юртовского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</si>
  <si>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</si>
  <si>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</si>
  <si>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45268645</t>
  </si>
  <si>
    <t>550</t>
  </si>
  <si>
    <t>Наименование публично-правового образования</t>
  </si>
  <si>
    <t>бюджет Беркат-Юртовского сельского поселения</t>
  </si>
  <si>
    <t xml:space="preserve">по ОКТМО </t>
  </si>
  <si>
    <t>96207805001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</si>
  <si>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</si>
  <si>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</si>
  <si>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</si>
  <si>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</si>
  <si>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</si>
  <si>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</si>
  <si>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</si>
  <si>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</si>
  <si>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</si>
  <si>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</si>
  <si>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</si>
  <si>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</si>
  <si>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</si>
  <si>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</si>
  <si>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</si>
  <si>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</si>
  <si>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</si>
  <si>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</si>
  <si>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</si>
  <si>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</si>
  <si>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</si>
  <si>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</si>
  <si>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</si>
  <si>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</si>
  <si>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</si>
  <si>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</si>
  <si>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</si>
  <si>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</si>
  <si>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</si>
  <si>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</si>
  <si>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</si>
  <si>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</si>
  <si>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</si>
  <si>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</si>
  <si>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</si>
  <si>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</si>
  <si>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</si>
  <si>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</si>
  <si>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</si>
  <si>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</si>
  <si>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</si>
  <si>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550 20215001 10 0000 151</t>
  </si>
  <si>
    <t>Дотации бюджетам сельских поселений на поддержку мер по обеспечению сбалансированности бюджетов</t>
  </si>
  <si>
    <t>550 20215002 10 0000 151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</si>
  <si>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</si>
  <si>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550 20235118 10 0000 151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</si>
  <si>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</si>
  <si>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</si>
  <si>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</si>
  <si>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</si>
  <si>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</si>
  <si>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550 0104 0020004000 121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</si>
  <si>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</si>
  <si>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550 0104 0020004000 129</t>
  </si>
  <si>
    <t>Закупка товаров, работ, услуг в сфере информационно-коммуникационных технологий</t>
  </si>
  <si>
    <t>550 0104 0020004000 242</t>
  </si>
  <si>
    <t>Прочая закупка товаров, работ и услуг</t>
  </si>
  <si>
    <t>550 0104 0020004000 244</t>
  </si>
  <si>
    <t>Уплата налога на имущество организаций и земельного налога</t>
  </si>
  <si>
    <t>550 0104 0020004000 851</t>
  </si>
  <si>
    <t>Уплата прочих налогов, сборов</t>
  </si>
  <si>
    <t>550 0104 0020004000 852</t>
  </si>
  <si>
    <t>Уплата иных платежей</t>
  </si>
  <si>
    <t>550 0104 0020004000 853</t>
  </si>
  <si>
    <t>Резервные средства</t>
  </si>
  <si>
    <t>550 0111 0700005020 870</t>
  </si>
  <si>
    <t>550 0203 0010036000 121</t>
  </si>
  <si>
    <t>Иные выплаты персоналу государственных (муниципальных) органов, за исключением фонда оплаты труда</t>
  </si>
  <si>
    <t>550 0203 0010036000 122</t>
  </si>
  <si>
    <t>550 0203 0010036000 129</t>
  </si>
  <si>
    <t>550 0203 0010036000 242</t>
  </si>
  <si>
    <t>550 0203 0010036000 244</t>
  </si>
  <si>
    <t>550 0309 2180002000 870</t>
  </si>
  <si>
    <t>550 0503 6000001000 244</t>
  </si>
  <si>
    <t>550 0503 6000005000 244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</si>
  <si>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</si>
  <si>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</si>
  <si>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</si>
  <si>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</si>
  <si>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</si>
  <si>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</si>
  <si>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</si>
  <si>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</si>
  <si>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</si>
  <si>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</si>
  <si>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</si>
  <si>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</si>
  <si>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</si>
  <si>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</si>
  <si>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</si>
  <si>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</si>
  <si>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550 01050201 10 0000 510</t>
  </si>
  <si>
    <t xml:space="preserve">     уменьшение остатков средств</t>
  </si>
  <si>
    <t>720</t>
  </si>
  <si>
    <t>550 01050201 10 0000 610</t>
  </si>
  <si>
    <t>Форма 0503117 с.1</t>
  </si>
  <si>
    <t>за II квартал 2018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</si>
</sst>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111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4</v>
      </c>
      <c r="N3" s="4"/>
      <c r="O3" s="6">
        <v>43282</v>
      </c>
    </row>
    <row r="4" spans="1:15" s="1" customFormat="1" ht="13.5" customHeight="1">
      <c r="A4" s="7" t="s">
        <v>5</v>
      </c>
      <c r="B4" s="7"/>
      <c r="C4" s="7"/>
      <c r="D4" s="8" t="s">
        <v>6</v>
      </c>
      <c r="E4" s="8"/>
      <c r="F4" s="8"/>
      <c r="G4" s="8"/>
      <c r="H4" s="8"/>
      <c r="I4" s="8"/>
      <c r="J4" s="8"/>
      <c r="K4" s="8"/>
      <c r="L4" s="4" t="s">
        <v>7</v>
      </c>
      <c r="M4" s="4"/>
      <c r="N4" s="4"/>
      <c r="O4" s="9" t="s">
        <v>9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8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17</v>
      </c>
    </row>
    <row r="8" spans="1:15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4" t="s">
        <v>20</v>
      </c>
      <c r="L8" s="4"/>
      <c r="M8" s="4"/>
      <c r="N8" s="4"/>
      <c r="O8" s="11" t="s">
        <v>21</v>
      </c>
    </row>
    <row r="9" spans="1:15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23</v>
      </c>
      <c r="B10" s="13"/>
      <c r="C10" s="13"/>
      <c r="D10" s="13"/>
      <c r="E10" s="13"/>
      <c r="F10" s="13"/>
      <c r="G10" s="14" t="s">
        <v>24</v>
      </c>
      <c r="H10" s="14" t="s">
        <v>25</v>
      </c>
      <c r="I10" s="15" t="s">
        <v>26</v>
      </c>
      <c r="J10" s="16" t="s">
        <v>27</v>
      </c>
      <c r="K10" s="16"/>
      <c r="L10" s="16"/>
      <c r="M10" s="16"/>
      <c r="N10" s="17" t="s">
        <v>28</v>
      </c>
      <c r="O10" s="17"/>
    </row>
    <row r="11" spans="1:15" s="1" customFormat="1" ht="12.75" customHeight="1">
      <c r="A11" s="18" t="s">
        <v>29</v>
      </c>
      <c r="B11" s="18"/>
      <c r="C11" s="18"/>
      <c r="D11" s="18"/>
      <c r="E11" s="18"/>
      <c r="F11" s="18"/>
      <c r="G11" s="19" t="s">
        <v>30</v>
      </c>
      <c r="H11" s="19" t="s">
        <v>31</v>
      </c>
      <c r="I11" s="20" t="s">
        <v>32</v>
      </c>
      <c r="J11" s="21" t="s">
        <v>33</v>
      </c>
      <c r="K11" s="21"/>
      <c r="L11" s="21"/>
      <c r="M11" s="21"/>
      <c r="N11" s="22" t="s">
        <v>34</v>
      </c>
      <c r="O11" s="22"/>
    </row>
    <row r="12" spans="1:15" s="1" customFormat="1" ht="13.5" customHeight="1">
      <c r="A12" s="23" t="s">
        <v>35</v>
      </c>
      <c r="B12" s="23"/>
      <c r="C12" s="23"/>
      <c r="D12" s="23"/>
      <c r="E12" s="23"/>
      <c r="F12" s="23"/>
      <c r="G12" s="24" t="s">
        <v>36</v>
      </c>
      <c r="H12" s="24" t="s">
        <v>37</v>
      </c>
      <c r="I12" s="25">
        <f>4863024.18</f>
        <v>4863024.18</v>
      </c>
      <c r="J12" s="26">
        <f>1972981.81</f>
        <v>1972981.81</v>
      </c>
      <c r="K12" s="26"/>
      <c r="L12" s="26"/>
      <c r="M12" s="26"/>
      <c r="N12" s="27">
        <f>2890042.37</f>
        <v>2890042.37</v>
      </c>
      <c r="O12" s="27"/>
    </row>
    <row r="13" spans="1:15" s="1" customFormat="1" ht="45" customHeight="1">
      <c r="A13" s="28" t="s">
        <v>38</v>
      </c>
      <c r="B13" s="28"/>
      <c r="C13" s="28"/>
      <c r="D13" s="28"/>
      <c r="E13" s="28"/>
      <c r="F13" s="28"/>
      <c r="G13" s="29" t="s">
        <v>36</v>
      </c>
      <c r="H13" s="29" t="s">
        <v>39</v>
      </c>
      <c r="I13" s="30">
        <f>76500</f>
        <v>76500</v>
      </c>
      <c r="J13" s="31">
        <f>62218.78</f>
        <v>62218.78</v>
      </c>
      <c r="K13" s="31"/>
      <c r="L13" s="31"/>
      <c r="M13" s="31"/>
      <c r="N13" s="32">
        <f>14281.22</f>
        <v>14281.22</v>
      </c>
      <c r="O13" s="32"/>
    </row>
    <row r="14" spans="1:15" s="1" customFormat="1" ht="24" customHeight="1">
      <c r="A14" s="28" t="s">
        <v>40</v>
      </c>
      <c r="B14" s="28"/>
      <c r="C14" s="28"/>
      <c r="D14" s="28"/>
      <c r="E14" s="28"/>
      <c r="F14" s="28"/>
      <c r="G14" s="29" t="s">
        <v>36</v>
      </c>
      <c r="H14" s="29" t="s">
        <v>41</v>
      </c>
      <c r="I14" s="30">
        <f>200</f>
        <v>200</v>
      </c>
      <c r="J14" s="33" t="s">
        <v>42</v>
      </c>
      <c r="K14" s="33"/>
      <c r="L14" s="33"/>
      <c r="M14" s="33"/>
      <c r="N14" s="32">
        <f>200</f>
        <v>200</v>
      </c>
      <c r="O14" s="32"/>
    </row>
    <row r="15" spans="1:15" s="1" customFormat="1" ht="24" customHeight="1">
      <c r="A15" s="28" t="s">
        <v>43</v>
      </c>
      <c r="B15" s="28"/>
      <c r="C15" s="28"/>
      <c r="D15" s="28"/>
      <c r="E15" s="28"/>
      <c r="F15" s="28"/>
      <c r="G15" s="29" t="s">
        <v>36</v>
      </c>
      <c r="H15" s="29" t="s">
        <v>44</v>
      </c>
      <c r="I15" s="30">
        <f>40000</f>
        <v>40000</v>
      </c>
      <c r="J15" s="31">
        <f>40817.5</f>
        <v>40817.5</v>
      </c>
      <c r="K15" s="31"/>
      <c r="L15" s="31"/>
      <c r="M15" s="31"/>
      <c r="N15" s="34" t="s">
        <v>42</v>
      </c>
      <c r="O15" s="34"/>
    </row>
    <row r="16" spans="1:15" s="1" customFormat="1" ht="33.75" customHeight="1">
      <c r="A16" s="28" t="s">
        <v>45</v>
      </c>
      <c r="B16" s="28"/>
      <c r="C16" s="28"/>
      <c r="D16" s="28"/>
      <c r="E16" s="28"/>
      <c r="F16" s="28"/>
      <c r="G16" s="29" t="s">
        <v>36</v>
      </c>
      <c r="H16" s="29" t="s">
        <v>46</v>
      </c>
      <c r="I16" s="30">
        <f>5000</f>
        <v>5000</v>
      </c>
      <c r="J16" s="33" t="s">
        <v>42</v>
      </c>
      <c r="K16" s="33"/>
      <c r="L16" s="33"/>
      <c r="M16" s="33"/>
      <c r="N16" s="32">
        <f>5000</f>
        <v>5000</v>
      </c>
      <c r="O16" s="32"/>
    </row>
    <row r="17" spans="1:15" s="1" customFormat="1" ht="33.75" customHeight="1">
      <c r="A17" s="28" t="s">
        <v>47</v>
      </c>
      <c r="B17" s="28"/>
      <c r="C17" s="28"/>
      <c r="D17" s="28"/>
      <c r="E17" s="28"/>
      <c r="F17" s="28"/>
      <c r="G17" s="29" t="s">
        <v>36</v>
      </c>
      <c r="H17" s="29" t="s">
        <v>48</v>
      </c>
      <c r="I17" s="30">
        <f>90000</f>
        <v>90000</v>
      </c>
      <c r="J17" s="31">
        <f>211122.66</f>
        <v>211122.66</v>
      </c>
      <c r="K17" s="31"/>
      <c r="L17" s="31"/>
      <c r="M17" s="31"/>
      <c r="N17" s="34" t="s">
        <v>42</v>
      </c>
      <c r="O17" s="34"/>
    </row>
    <row r="18" spans="1:15" s="1" customFormat="1" ht="24" customHeight="1">
      <c r="A18" s="28" t="s">
        <v>49</v>
      </c>
      <c r="B18" s="28"/>
      <c r="C18" s="28"/>
      <c r="D18" s="28"/>
      <c r="E18" s="28"/>
      <c r="F18" s="28"/>
      <c r="G18" s="29" t="s">
        <v>36</v>
      </c>
      <c r="H18" s="29" t="s">
        <v>50</v>
      </c>
      <c r="I18" s="30">
        <f>71000</f>
        <v>71000</v>
      </c>
      <c r="J18" s="31">
        <f>7197.75</f>
        <v>7197.75</v>
      </c>
      <c r="K18" s="31"/>
      <c r="L18" s="31"/>
      <c r="M18" s="31"/>
      <c r="N18" s="32">
        <f>63802.25</f>
        <v>63802.25</v>
      </c>
      <c r="O18" s="32"/>
    </row>
    <row r="19" spans="1:15" s="1" customFormat="1" ht="24" customHeight="1">
      <c r="A19" s="28" t="s">
        <v>51</v>
      </c>
      <c r="B19" s="28"/>
      <c r="C19" s="28"/>
      <c r="D19" s="28"/>
      <c r="E19" s="28"/>
      <c r="F19" s="28"/>
      <c r="G19" s="29" t="s">
        <v>36</v>
      </c>
      <c r="H19" s="29" t="s">
        <v>52</v>
      </c>
      <c r="I19" s="30">
        <f>6700</f>
        <v>6700</v>
      </c>
      <c r="J19" s="31">
        <f>2993</f>
        <v>2993</v>
      </c>
      <c r="K19" s="31"/>
      <c r="L19" s="31"/>
      <c r="M19" s="31"/>
      <c r="N19" s="32">
        <f>3707</f>
        <v>3707</v>
      </c>
      <c r="O19" s="32"/>
    </row>
    <row r="20" spans="1:15" s="1" customFormat="1" ht="24" customHeight="1">
      <c r="A20" s="28" t="s">
        <v>53</v>
      </c>
      <c r="B20" s="28"/>
      <c r="C20" s="28"/>
      <c r="D20" s="28"/>
      <c r="E20" s="28"/>
      <c r="F20" s="28"/>
      <c r="G20" s="29" t="s">
        <v>36</v>
      </c>
      <c r="H20" s="29" t="s">
        <v>54</v>
      </c>
      <c r="I20" s="30">
        <f>127000</f>
        <v>127000</v>
      </c>
      <c r="J20" s="31">
        <f>73739.12</f>
        <v>73739.12</v>
      </c>
      <c r="K20" s="31"/>
      <c r="L20" s="31"/>
      <c r="M20" s="31"/>
      <c r="N20" s="32">
        <f>53260.88</f>
        <v>53260.88</v>
      </c>
      <c r="O20" s="32"/>
    </row>
    <row r="21" spans="1:15" s="1" customFormat="1" ht="24" customHeight="1">
      <c r="A21" s="28" t="s">
        <v>55</v>
      </c>
      <c r="B21" s="28"/>
      <c r="C21" s="28"/>
      <c r="D21" s="28"/>
      <c r="E21" s="28"/>
      <c r="F21" s="28"/>
      <c r="G21" s="29" t="s">
        <v>36</v>
      </c>
      <c r="H21" s="29" t="s">
        <v>56</v>
      </c>
      <c r="I21" s="30">
        <f>4337365</f>
        <v>4337365</v>
      </c>
      <c r="J21" s="31">
        <f>1542868</f>
        <v>1542868</v>
      </c>
      <c r="K21" s="31"/>
      <c r="L21" s="31"/>
      <c r="M21" s="31"/>
      <c r="N21" s="32">
        <f>2794497</f>
        <v>2794497</v>
      </c>
      <c r="O21" s="32"/>
    </row>
    <row r="22" spans="1:15" s="1" customFormat="1" ht="24" customHeight="1">
      <c r="A22" s="28" t="s">
        <v>57</v>
      </c>
      <c r="B22" s="28"/>
      <c r="C22" s="28"/>
      <c r="D22" s="28"/>
      <c r="E22" s="28"/>
      <c r="F22" s="28"/>
      <c r="G22" s="29" t="s">
        <v>36</v>
      </c>
      <c r="H22" s="29" t="s">
        <v>58</v>
      </c>
      <c r="I22" s="30">
        <f>46767.18</f>
        <v>46767.18</v>
      </c>
      <c r="J22" s="33" t="s">
        <v>42</v>
      </c>
      <c r="K22" s="33"/>
      <c r="L22" s="33"/>
      <c r="M22" s="33"/>
      <c r="N22" s="32">
        <f>46767.18</f>
        <v>46767.18</v>
      </c>
      <c r="O22" s="32"/>
    </row>
    <row r="23" spans="1:15" s="1" customFormat="1" ht="24" customHeight="1">
      <c r="A23" s="28" t="s">
        <v>59</v>
      </c>
      <c r="B23" s="28"/>
      <c r="C23" s="28"/>
      <c r="D23" s="28"/>
      <c r="E23" s="28"/>
      <c r="F23" s="28"/>
      <c r="G23" s="29" t="s">
        <v>36</v>
      </c>
      <c r="H23" s="29" t="s">
        <v>60</v>
      </c>
      <c r="I23" s="30">
        <f>62492</f>
        <v>62492</v>
      </c>
      <c r="J23" s="31">
        <f>32025</f>
        <v>32025</v>
      </c>
      <c r="K23" s="31"/>
      <c r="L23" s="31"/>
      <c r="M23" s="31"/>
      <c r="N23" s="32">
        <f>30467</f>
        <v>30467</v>
      </c>
      <c r="O23" s="32"/>
    </row>
    <row r="24" spans="1:15" s="1" customFormat="1" ht="13.5" customHeight="1">
      <c r="A24" s="35" t="s">
        <v>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1" customFormat="1" ht="13.5" customHeight="1">
      <c r="A25" s="12" t="s">
        <v>61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1" customFormat="1" ht="34.5" customHeight="1">
      <c r="A26" s="13" t="s">
        <v>23</v>
      </c>
      <c r="B26" s="13"/>
      <c r="C26" s="13"/>
      <c r="D26" s="13"/>
      <c r="E26" s="13"/>
      <c r="F26" s="13"/>
      <c r="G26" s="14" t="s">
        <v>24</v>
      </c>
      <c r="H26" s="14" t="s">
        <v>62</v>
      </c>
      <c r="I26" s="15" t="s">
        <v>26</v>
      </c>
      <c r="J26" s="16" t="s">
        <v>27</v>
      </c>
      <c r="K26" s="16"/>
      <c r="L26" s="16"/>
      <c r="M26" s="16"/>
      <c r="N26" s="17" t="s">
        <v>28</v>
      </c>
      <c r="O26" s="17"/>
    </row>
    <row r="27" spans="1:15" s="1" customFormat="1" ht="13.5" customHeight="1">
      <c r="A27" s="18" t="s">
        <v>29</v>
      </c>
      <c r="B27" s="18"/>
      <c r="C27" s="18"/>
      <c r="D27" s="18"/>
      <c r="E27" s="18"/>
      <c r="F27" s="18"/>
      <c r="G27" s="19" t="s">
        <v>30</v>
      </c>
      <c r="H27" s="19" t="s">
        <v>31</v>
      </c>
      <c r="I27" s="20" t="s">
        <v>32</v>
      </c>
      <c r="J27" s="21" t="s">
        <v>33</v>
      </c>
      <c r="K27" s="21"/>
      <c r="L27" s="21"/>
      <c r="M27" s="21"/>
      <c r="N27" s="22" t="s">
        <v>34</v>
      </c>
      <c r="O27" s="22"/>
    </row>
    <row r="28" spans="1:15" s="1" customFormat="1" ht="13.5" customHeight="1">
      <c r="A28" s="23" t="s">
        <v>63</v>
      </c>
      <c r="B28" s="23"/>
      <c r="C28" s="23"/>
      <c r="D28" s="23"/>
      <c r="E28" s="23"/>
      <c r="F28" s="23"/>
      <c r="G28" s="24" t="s">
        <v>64</v>
      </c>
      <c r="H28" s="24" t="s">
        <v>37</v>
      </c>
      <c r="I28" s="25">
        <f>5399024.18</f>
        <v>5399024.18</v>
      </c>
      <c r="J28" s="26">
        <f>2303903.82</f>
        <v>2303903.82</v>
      </c>
      <c r="K28" s="26"/>
      <c r="L28" s="26"/>
      <c r="M28" s="26"/>
      <c r="N28" s="27">
        <f>3095120.36</f>
        <v>3095120.36</v>
      </c>
      <c r="O28" s="27"/>
    </row>
    <row r="29" spans="1:15" s="1" customFormat="1" ht="13.5" customHeight="1">
      <c r="A29" s="36" t="s">
        <v>65</v>
      </c>
      <c r="B29" s="36"/>
      <c r="C29" s="36"/>
      <c r="D29" s="36"/>
      <c r="E29" s="36"/>
      <c r="F29" s="36"/>
      <c r="G29" s="37" t="s">
        <v>64</v>
      </c>
      <c r="H29" s="37" t="s">
        <v>66</v>
      </c>
      <c r="I29" s="38">
        <f>2321965</f>
        <v>2321965</v>
      </c>
      <c r="J29" s="39">
        <f>1100717</f>
        <v>1100717</v>
      </c>
      <c r="K29" s="39"/>
      <c r="L29" s="39"/>
      <c r="M29" s="39"/>
      <c r="N29" s="40">
        <f>1221248</f>
        <v>1221248</v>
      </c>
      <c r="O29" s="40"/>
    </row>
    <row r="30" spans="1:15" s="1" customFormat="1" ht="33.75" customHeight="1">
      <c r="A30" s="36" t="s">
        <v>67</v>
      </c>
      <c r="B30" s="36"/>
      <c r="C30" s="36"/>
      <c r="D30" s="36"/>
      <c r="E30" s="36"/>
      <c r="F30" s="36"/>
      <c r="G30" s="37" t="s">
        <v>64</v>
      </c>
      <c r="H30" s="37" t="s">
        <v>68</v>
      </c>
      <c r="I30" s="38">
        <f>701233</f>
        <v>701233</v>
      </c>
      <c r="J30" s="39">
        <f>332417</f>
        <v>332417</v>
      </c>
      <c r="K30" s="39"/>
      <c r="L30" s="39"/>
      <c r="M30" s="39"/>
      <c r="N30" s="40">
        <f>368816</f>
        <v>368816</v>
      </c>
      <c r="O30" s="40"/>
    </row>
    <row r="31" spans="1:15" s="1" customFormat="1" ht="24" customHeight="1">
      <c r="A31" s="36" t="s">
        <v>69</v>
      </c>
      <c r="B31" s="36"/>
      <c r="C31" s="36"/>
      <c r="D31" s="36"/>
      <c r="E31" s="36"/>
      <c r="F31" s="36"/>
      <c r="G31" s="37" t="s">
        <v>64</v>
      </c>
      <c r="H31" s="37" t="s">
        <v>70</v>
      </c>
      <c r="I31" s="38">
        <f>46000</f>
        <v>46000</v>
      </c>
      <c r="J31" s="41" t="s">
        <v>42</v>
      </c>
      <c r="K31" s="41"/>
      <c r="L31" s="41"/>
      <c r="M31" s="41"/>
      <c r="N31" s="40">
        <f>46000</f>
        <v>46000</v>
      </c>
      <c r="O31" s="40"/>
    </row>
    <row r="32" spans="1:15" s="1" customFormat="1" ht="13.5" customHeight="1">
      <c r="A32" s="36" t="s">
        <v>71</v>
      </c>
      <c r="B32" s="36"/>
      <c r="C32" s="36"/>
      <c r="D32" s="36"/>
      <c r="E32" s="36"/>
      <c r="F32" s="36"/>
      <c r="G32" s="37" t="s">
        <v>64</v>
      </c>
      <c r="H32" s="37" t="s">
        <v>72</v>
      </c>
      <c r="I32" s="38">
        <f>285200</f>
        <v>285200</v>
      </c>
      <c r="J32" s="39">
        <f>54119.39</f>
        <v>54119.39</v>
      </c>
      <c r="K32" s="39"/>
      <c r="L32" s="39"/>
      <c r="M32" s="39"/>
      <c r="N32" s="40">
        <f>231080.61</f>
        <v>231080.61</v>
      </c>
      <c r="O32" s="40"/>
    </row>
    <row r="33" spans="1:15" s="1" customFormat="1" ht="13.5" customHeight="1">
      <c r="A33" s="36" t="s">
        <v>73</v>
      </c>
      <c r="B33" s="36"/>
      <c r="C33" s="36"/>
      <c r="D33" s="36"/>
      <c r="E33" s="36"/>
      <c r="F33" s="36"/>
      <c r="G33" s="37" t="s">
        <v>64</v>
      </c>
      <c r="H33" s="37" t="s">
        <v>74</v>
      </c>
      <c r="I33" s="38">
        <f>50488</f>
        <v>50488</v>
      </c>
      <c r="J33" s="41" t="s">
        <v>42</v>
      </c>
      <c r="K33" s="41"/>
      <c r="L33" s="41"/>
      <c r="M33" s="41"/>
      <c r="N33" s="40">
        <f>50488</f>
        <v>50488</v>
      </c>
      <c r="O33" s="40"/>
    </row>
    <row r="34" spans="1:15" s="1" customFormat="1" ht="13.5" customHeight="1">
      <c r="A34" s="36" t="s">
        <v>75</v>
      </c>
      <c r="B34" s="36"/>
      <c r="C34" s="36"/>
      <c r="D34" s="36"/>
      <c r="E34" s="36"/>
      <c r="F34" s="36"/>
      <c r="G34" s="37" t="s">
        <v>64</v>
      </c>
      <c r="H34" s="37" t="s">
        <v>76</v>
      </c>
      <c r="I34" s="38">
        <f>4000</f>
        <v>4000</v>
      </c>
      <c r="J34" s="41" t="s">
        <v>42</v>
      </c>
      <c r="K34" s="41"/>
      <c r="L34" s="41"/>
      <c r="M34" s="41"/>
      <c r="N34" s="40">
        <f>4000</f>
        <v>4000</v>
      </c>
      <c r="O34" s="40"/>
    </row>
    <row r="35" spans="1:15" s="1" customFormat="1" ht="13.5" customHeight="1">
      <c r="A35" s="36" t="s">
        <v>77</v>
      </c>
      <c r="B35" s="36"/>
      <c r="C35" s="36"/>
      <c r="D35" s="36"/>
      <c r="E35" s="36"/>
      <c r="F35" s="36"/>
      <c r="G35" s="37" t="s">
        <v>64</v>
      </c>
      <c r="H35" s="37" t="s">
        <v>78</v>
      </c>
      <c r="I35" s="38">
        <f>15279.18</f>
        <v>15279.18</v>
      </c>
      <c r="J35" s="39">
        <f>910.31</f>
        <v>910.31</v>
      </c>
      <c r="K35" s="39"/>
      <c r="L35" s="39"/>
      <c r="M35" s="39"/>
      <c r="N35" s="40">
        <f>14368.87</f>
        <v>14368.87</v>
      </c>
      <c r="O35" s="40"/>
    </row>
    <row r="36" spans="1:15" s="1" customFormat="1" ht="13.5" customHeight="1">
      <c r="A36" s="36" t="s">
        <v>79</v>
      </c>
      <c r="B36" s="36"/>
      <c r="C36" s="36"/>
      <c r="D36" s="36"/>
      <c r="E36" s="36"/>
      <c r="F36" s="36"/>
      <c r="G36" s="37" t="s">
        <v>64</v>
      </c>
      <c r="H36" s="37" t="s">
        <v>80</v>
      </c>
      <c r="I36" s="38">
        <f>1000</f>
        <v>1000</v>
      </c>
      <c r="J36" s="41" t="s">
        <v>42</v>
      </c>
      <c r="K36" s="41"/>
      <c r="L36" s="41"/>
      <c r="M36" s="41"/>
      <c r="N36" s="40">
        <f>1000</f>
        <v>1000</v>
      </c>
      <c r="O36" s="40"/>
    </row>
    <row r="37" spans="1:15" s="1" customFormat="1" ht="13.5" customHeight="1">
      <c r="A37" s="36" t="s">
        <v>65</v>
      </c>
      <c r="B37" s="36"/>
      <c r="C37" s="36"/>
      <c r="D37" s="36"/>
      <c r="E37" s="36"/>
      <c r="F37" s="36"/>
      <c r="G37" s="37" t="s">
        <v>64</v>
      </c>
      <c r="H37" s="37" t="s">
        <v>81</v>
      </c>
      <c r="I37" s="38">
        <f>41346</f>
        <v>41346</v>
      </c>
      <c r="J37" s="39">
        <f>21012</f>
        <v>21012</v>
      </c>
      <c r="K37" s="39"/>
      <c r="L37" s="39"/>
      <c r="M37" s="39"/>
      <c r="N37" s="40">
        <f>20334</f>
        <v>20334</v>
      </c>
      <c r="O37" s="40"/>
    </row>
    <row r="38" spans="1:15" s="1" customFormat="1" ht="24" customHeight="1">
      <c r="A38" s="36" t="s">
        <v>82</v>
      </c>
      <c r="B38" s="36"/>
      <c r="C38" s="36"/>
      <c r="D38" s="36"/>
      <c r="E38" s="36"/>
      <c r="F38" s="36"/>
      <c r="G38" s="37" t="s">
        <v>64</v>
      </c>
      <c r="H38" s="37" t="s">
        <v>83</v>
      </c>
      <c r="I38" s="38">
        <f>4558</f>
        <v>4558</v>
      </c>
      <c r="J38" s="39">
        <f>4558</f>
        <v>4558</v>
      </c>
      <c r="K38" s="39"/>
      <c r="L38" s="39"/>
      <c r="M38" s="39"/>
      <c r="N38" s="40">
        <f>0</f>
        <v>0</v>
      </c>
      <c r="O38" s="40"/>
    </row>
    <row r="39" spans="1:15" s="1" customFormat="1" ht="33.75" customHeight="1">
      <c r="A39" s="36" t="s">
        <v>67</v>
      </c>
      <c r="B39" s="36"/>
      <c r="C39" s="36"/>
      <c r="D39" s="36"/>
      <c r="E39" s="36"/>
      <c r="F39" s="36"/>
      <c r="G39" s="37" t="s">
        <v>64</v>
      </c>
      <c r="H39" s="37" t="s">
        <v>84</v>
      </c>
      <c r="I39" s="38">
        <f>12486</f>
        <v>12486</v>
      </c>
      <c r="J39" s="39">
        <f>6346</f>
        <v>6346</v>
      </c>
      <c r="K39" s="39"/>
      <c r="L39" s="39"/>
      <c r="M39" s="39"/>
      <c r="N39" s="40">
        <f>6140</f>
        <v>6140</v>
      </c>
      <c r="O39" s="40"/>
    </row>
    <row r="40" spans="1:15" s="1" customFormat="1" ht="24" customHeight="1">
      <c r="A40" s="36" t="s">
        <v>69</v>
      </c>
      <c r="B40" s="36"/>
      <c r="C40" s="36"/>
      <c r="D40" s="36"/>
      <c r="E40" s="36"/>
      <c r="F40" s="36"/>
      <c r="G40" s="37" t="s">
        <v>64</v>
      </c>
      <c r="H40" s="37" t="s">
        <v>85</v>
      </c>
      <c r="I40" s="38">
        <f>2034</f>
        <v>2034</v>
      </c>
      <c r="J40" s="39">
        <f>109</f>
        <v>109</v>
      </c>
      <c r="K40" s="39"/>
      <c r="L40" s="39"/>
      <c r="M40" s="39"/>
      <c r="N40" s="40">
        <f>1925</f>
        <v>1925</v>
      </c>
      <c r="O40" s="40"/>
    </row>
    <row r="41" spans="1:15" s="1" customFormat="1" ht="13.5" customHeight="1">
      <c r="A41" s="36" t="s">
        <v>71</v>
      </c>
      <c r="B41" s="36"/>
      <c r="C41" s="36"/>
      <c r="D41" s="36"/>
      <c r="E41" s="36"/>
      <c r="F41" s="36"/>
      <c r="G41" s="37" t="s">
        <v>64</v>
      </c>
      <c r="H41" s="37" t="s">
        <v>86</v>
      </c>
      <c r="I41" s="38">
        <f>2068</f>
        <v>2068</v>
      </c>
      <c r="J41" s="41" t="s">
        <v>42</v>
      </c>
      <c r="K41" s="41"/>
      <c r="L41" s="41"/>
      <c r="M41" s="41"/>
      <c r="N41" s="40">
        <f>2068</f>
        <v>2068</v>
      </c>
      <c r="O41" s="40"/>
    </row>
    <row r="42" spans="1:15" s="1" customFormat="1" ht="13.5" customHeight="1">
      <c r="A42" s="36" t="s">
        <v>79</v>
      </c>
      <c r="B42" s="36"/>
      <c r="C42" s="36"/>
      <c r="D42" s="36"/>
      <c r="E42" s="36"/>
      <c r="F42" s="36"/>
      <c r="G42" s="37" t="s">
        <v>64</v>
      </c>
      <c r="H42" s="37" t="s">
        <v>87</v>
      </c>
      <c r="I42" s="38">
        <f>5000</f>
        <v>5000</v>
      </c>
      <c r="J42" s="41" t="s">
        <v>42</v>
      </c>
      <c r="K42" s="41"/>
      <c r="L42" s="41"/>
      <c r="M42" s="41"/>
      <c r="N42" s="40">
        <f>5000</f>
        <v>5000</v>
      </c>
      <c r="O42" s="40"/>
    </row>
    <row r="43" spans="1:15" s="1" customFormat="1" ht="13.5" customHeight="1">
      <c r="A43" s="36" t="s">
        <v>71</v>
      </c>
      <c r="B43" s="36"/>
      <c r="C43" s="36"/>
      <c r="D43" s="36"/>
      <c r="E43" s="36"/>
      <c r="F43" s="36"/>
      <c r="G43" s="37" t="s">
        <v>64</v>
      </c>
      <c r="H43" s="37" t="s">
        <v>88</v>
      </c>
      <c r="I43" s="38">
        <f>657367</f>
        <v>657367</v>
      </c>
      <c r="J43" s="39">
        <f>278715.12</f>
        <v>278715.12</v>
      </c>
      <c r="K43" s="39"/>
      <c r="L43" s="39"/>
      <c r="M43" s="39"/>
      <c r="N43" s="40">
        <f>378651.88</f>
        <v>378651.88</v>
      </c>
      <c r="O43" s="40"/>
    </row>
    <row r="44" spans="1:15" s="1" customFormat="1" ht="13.5" customHeight="1">
      <c r="A44" s="36" t="s">
        <v>71</v>
      </c>
      <c r="B44" s="36"/>
      <c r="C44" s="36"/>
      <c r="D44" s="36"/>
      <c r="E44" s="36"/>
      <c r="F44" s="36"/>
      <c r="G44" s="37" t="s">
        <v>64</v>
      </c>
      <c r="H44" s="37" t="s">
        <v>89</v>
      </c>
      <c r="I44" s="38">
        <f>1249000</f>
        <v>1249000</v>
      </c>
      <c r="J44" s="39">
        <f>505000</f>
        <v>505000</v>
      </c>
      <c r="K44" s="39"/>
      <c r="L44" s="39"/>
      <c r="M44" s="39"/>
      <c r="N44" s="40">
        <f>744000</f>
        <v>744000</v>
      </c>
      <c r="O44" s="40"/>
    </row>
    <row r="45" spans="1:15" s="1" customFormat="1" ht="15" customHeight="1">
      <c r="A45" s="42" t="s">
        <v>90</v>
      </c>
      <c r="B45" s="42"/>
      <c r="C45" s="42"/>
      <c r="D45" s="42"/>
      <c r="E45" s="42"/>
      <c r="F45" s="42"/>
      <c r="G45" s="43" t="s">
        <v>91</v>
      </c>
      <c r="H45" s="43" t="s">
        <v>37</v>
      </c>
      <c r="I45" s="44">
        <f>-536000</f>
        <v>-536000</v>
      </c>
      <c r="J45" s="45">
        <f>-330922.01</f>
        <v>-330922.01</v>
      </c>
      <c r="K45" s="45"/>
      <c r="L45" s="45"/>
      <c r="M45" s="45"/>
      <c r="N45" s="46" t="s">
        <v>37</v>
      </c>
      <c r="O45" s="46"/>
    </row>
    <row r="46" spans="1:15" s="1" customFormat="1" ht="13.5" customHeight="1">
      <c r="A46" s="7" t="s">
        <v>17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s="1" customFormat="1" ht="13.5" customHeight="1">
      <c r="A47" s="12" t="s">
        <v>92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" customFormat="1" ht="45.75" customHeight="1">
      <c r="A48" s="13" t="s">
        <v>23</v>
      </c>
      <c r="B48" s="13"/>
      <c r="C48" s="13"/>
      <c r="D48" s="13"/>
      <c r="E48" s="13"/>
      <c r="F48" s="13"/>
      <c r="G48" s="14" t="s">
        <v>24</v>
      </c>
      <c r="H48" s="14" t="s">
        <v>93</v>
      </c>
      <c r="I48" s="15" t="s">
        <v>26</v>
      </c>
      <c r="J48" s="16" t="s">
        <v>27</v>
      </c>
      <c r="K48" s="16"/>
      <c r="L48" s="16"/>
      <c r="M48" s="16"/>
      <c r="N48" s="17" t="s">
        <v>28</v>
      </c>
      <c r="O48" s="17"/>
    </row>
    <row r="49" spans="1:15" s="1" customFormat="1" ht="12.75" customHeight="1">
      <c r="A49" s="18" t="s">
        <v>29</v>
      </c>
      <c r="B49" s="18"/>
      <c r="C49" s="18"/>
      <c r="D49" s="18"/>
      <c r="E49" s="18"/>
      <c r="F49" s="18"/>
      <c r="G49" s="19" t="s">
        <v>30</v>
      </c>
      <c r="H49" s="19" t="s">
        <v>31</v>
      </c>
      <c r="I49" s="20" t="s">
        <v>32</v>
      </c>
      <c r="J49" s="21" t="s">
        <v>33</v>
      </c>
      <c r="K49" s="21"/>
      <c r="L49" s="21"/>
      <c r="M49" s="21"/>
      <c r="N49" s="22" t="s">
        <v>34</v>
      </c>
      <c r="O49" s="22"/>
    </row>
    <row r="50" spans="1:15" s="1" customFormat="1" ht="13.5" customHeight="1">
      <c r="A50" s="23" t="s">
        <v>94</v>
      </c>
      <c r="B50" s="23"/>
      <c r="C50" s="23"/>
      <c r="D50" s="23"/>
      <c r="E50" s="23"/>
      <c r="F50" s="23"/>
      <c r="G50" s="24" t="s">
        <v>95</v>
      </c>
      <c r="H50" s="24" t="s">
        <v>37</v>
      </c>
      <c r="I50" s="47">
        <f>536000</f>
        <v>536000</v>
      </c>
      <c r="J50" s="26">
        <f>330922.01</f>
        <v>330922.01</v>
      </c>
      <c r="K50" s="26"/>
      <c r="L50" s="26"/>
      <c r="M50" s="26"/>
      <c r="N50" s="48" t="s">
        <v>37</v>
      </c>
      <c r="O50" s="48"/>
    </row>
    <row r="51" spans="1:15" s="1" customFormat="1" ht="13.5" customHeight="1">
      <c r="A51" s="49" t="s">
        <v>96</v>
      </c>
      <c r="B51" s="49"/>
      <c r="C51" s="49"/>
      <c r="D51" s="49"/>
      <c r="E51" s="49"/>
      <c r="F51" s="49"/>
      <c r="G51" s="50" t="s">
        <v>17</v>
      </c>
      <c r="H51" s="50" t="s">
        <v>17</v>
      </c>
      <c r="I51" s="51" t="s">
        <v>17</v>
      </c>
      <c r="J51" s="52" t="s">
        <v>17</v>
      </c>
      <c r="K51" s="52"/>
      <c r="L51" s="52"/>
      <c r="M51" s="52"/>
      <c r="N51" s="53" t="s">
        <v>17</v>
      </c>
      <c r="O51" s="53"/>
    </row>
    <row r="52" spans="1:15" s="1" customFormat="1" ht="13.5" customHeight="1">
      <c r="A52" s="28" t="s">
        <v>97</v>
      </c>
      <c r="B52" s="28"/>
      <c r="C52" s="28"/>
      <c r="D52" s="28"/>
      <c r="E52" s="28"/>
      <c r="F52" s="28"/>
      <c r="G52" s="54" t="s">
        <v>98</v>
      </c>
      <c r="H52" s="29" t="s">
        <v>37</v>
      </c>
      <c r="I52" s="55" t="s">
        <v>42</v>
      </c>
      <c r="J52" s="33" t="s">
        <v>42</v>
      </c>
      <c r="K52" s="33"/>
      <c r="L52" s="33"/>
      <c r="M52" s="33"/>
      <c r="N52" s="56" t="s">
        <v>42</v>
      </c>
      <c r="O52" s="56"/>
    </row>
    <row r="53" spans="1:15" s="1" customFormat="1" ht="13.5" customHeight="1">
      <c r="A53" s="36" t="s">
        <v>17</v>
      </c>
      <c r="B53" s="36"/>
      <c r="C53" s="36"/>
      <c r="D53" s="36"/>
      <c r="E53" s="36"/>
      <c r="F53" s="36"/>
      <c r="G53" s="37" t="s">
        <v>98</v>
      </c>
      <c r="H53" s="37" t="s">
        <v>17</v>
      </c>
      <c r="I53" s="57" t="s">
        <v>42</v>
      </c>
      <c r="J53" s="41" t="s">
        <v>42</v>
      </c>
      <c r="K53" s="41"/>
      <c r="L53" s="41"/>
      <c r="M53" s="41"/>
      <c r="N53" s="58" t="s">
        <v>42</v>
      </c>
      <c r="O53" s="58"/>
    </row>
    <row r="54" spans="1:15" s="1" customFormat="1" ht="13.5" customHeight="1">
      <c r="A54" s="36" t="s">
        <v>99</v>
      </c>
      <c r="B54" s="36"/>
      <c r="C54" s="36"/>
      <c r="D54" s="36"/>
      <c r="E54" s="36"/>
      <c r="F54" s="36"/>
      <c r="G54" s="50" t="s">
        <v>100</v>
      </c>
      <c r="H54" s="50" t="s">
        <v>37</v>
      </c>
      <c r="I54" s="51" t="s">
        <v>42</v>
      </c>
      <c r="J54" s="41" t="s">
        <v>42</v>
      </c>
      <c r="K54" s="41"/>
      <c r="L54" s="41"/>
      <c r="M54" s="41"/>
      <c r="N54" s="53" t="s">
        <v>42</v>
      </c>
      <c r="O54" s="53"/>
    </row>
    <row r="55" spans="1:15" s="1" customFormat="1" ht="13.5" customHeight="1">
      <c r="A55" s="36" t="s">
        <v>17</v>
      </c>
      <c r="B55" s="36"/>
      <c r="C55" s="36"/>
      <c r="D55" s="36"/>
      <c r="E55" s="36"/>
      <c r="F55" s="36"/>
      <c r="G55" s="37" t="s">
        <v>100</v>
      </c>
      <c r="H55" s="37" t="s">
        <v>17</v>
      </c>
      <c r="I55" s="57" t="s">
        <v>42</v>
      </c>
      <c r="J55" s="41" t="s">
        <v>42</v>
      </c>
      <c r="K55" s="41"/>
      <c r="L55" s="41"/>
      <c r="M55" s="41"/>
      <c r="N55" s="58" t="s">
        <v>42</v>
      </c>
      <c r="O55" s="58"/>
    </row>
    <row r="56" spans="1:15" s="1" customFormat="1" ht="13.5" customHeight="1">
      <c r="A56" s="36" t="s">
        <v>101</v>
      </c>
      <c r="B56" s="36"/>
      <c r="C56" s="36"/>
      <c r="D56" s="36"/>
      <c r="E56" s="36"/>
      <c r="F56" s="36"/>
      <c r="G56" s="37" t="s">
        <v>102</v>
      </c>
      <c r="H56" s="37" t="s">
        <v>103</v>
      </c>
      <c r="I56" s="59">
        <f>536000</f>
        <v>536000</v>
      </c>
      <c r="J56" s="39">
        <f>330922.01</f>
        <v>330922.01</v>
      </c>
      <c r="K56" s="39"/>
      <c r="L56" s="39"/>
      <c r="M56" s="39"/>
      <c r="N56" s="60">
        <f>205077.99</f>
        <v>205077.99</v>
      </c>
      <c r="O56" s="60"/>
    </row>
    <row r="57" spans="1:15" s="1" customFormat="1" ht="13.5" customHeight="1">
      <c r="A57" s="36" t="s">
        <v>104</v>
      </c>
      <c r="B57" s="36"/>
      <c r="C57" s="36"/>
      <c r="D57" s="36"/>
      <c r="E57" s="36"/>
      <c r="F57" s="36"/>
      <c r="G57" s="37" t="s">
        <v>105</v>
      </c>
      <c r="H57" s="37" t="s">
        <v>106</v>
      </c>
      <c r="I57" s="59">
        <f>-4863024.18</f>
        <v>-4863024.18</v>
      </c>
      <c r="J57" s="39">
        <f>-1972981.81</f>
        <v>-1972981.81</v>
      </c>
      <c r="K57" s="39"/>
      <c r="L57" s="39"/>
      <c r="M57" s="39"/>
      <c r="N57" s="61" t="s">
        <v>37</v>
      </c>
      <c r="O57" s="61"/>
    </row>
    <row r="58" spans="1:15" s="1" customFormat="1" ht="13.5" customHeight="1">
      <c r="A58" s="36" t="s">
        <v>107</v>
      </c>
      <c r="B58" s="36"/>
      <c r="C58" s="36"/>
      <c r="D58" s="36"/>
      <c r="E58" s="36"/>
      <c r="F58" s="36"/>
      <c r="G58" s="37" t="s">
        <v>108</v>
      </c>
      <c r="H58" s="37" t="s">
        <v>109</v>
      </c>
      <c r="I58" s="59">
        <f>5399024.18</f>
        <v>5399024.18</v>
      </c>
      <c r="J58" s="39">
        <f>2303903.82</f>
        <v>2303903.82</v>
      </c>
      <c r="K58" s="39"/>
      <c r="L58" s="39"/>
      <c r="M58" s="39"/>
      <c r="N58" s="61" t="s">
        <v>37</v>
      </c>
      <c r="O58" s="61"/>
    </row>
    <row r="59" spans="1:15" s="1" customFormat="1" ht="13.5" customHeight="1">
      <c r="A59" s="62" t="s">
        <v>17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s="1" customFormat="1" ht="15.75" customHeight="1">
      <c r="A60" s="7" t="s">
        <v>17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s="1" customFormat="1" ht="13.5" customHeight="1">
      <c r="A61" s="63"/>
      <c r="B61" s="63"/>
      <c r="C61" s="63"/>
      <c r="D61" s="63"/>
      <c r="E61" s="63"/>
      <c r="F61" s="7" t="s">
        <v>17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s="1" customFormat="1" ht="13.5" customHeight="1">
      <c r="A62" s="4" t="s">
        <v>110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sheetProtection/>
  <mergeCells count="160">
    <mergeCell ref="A62:O62"/>
    <mergeCell ref="A58:F58"/>
    <mergeCell ref="J58:M58"/>
    <mergeCell ref="N58:O58"/>
    <mergeCell ref="A59:O59"/>
    <mergeCell ref="A60:O60"/>
    <mergeCell ref="A61:E61"/>
    <mergeCell ref="F61:O61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6:O46"/>
    <mergeCell ref="A47:O47"/>
    <mergeCell ref="A48:F48"/>
    <mergeCell ref="J48:M48"/>
    <mergeCell ref="N48:O48"/>
    <mergeCell ref="A49:F49"/>
    <mergeCell ref="J49:M49"/>
    <mergeCell ref="N49:O49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4:O24"/>
    <mergeCell ref="A25:O25"/>
    <mergeCell ref="A26:F26"/>
    <mergeCell ref="J26:M26"/>
    <mergeCell ref="N26:O26"/>
    <mergeCell ref="A27:F27"/>
    <mergeCell ref="J27:M27"/>
    <mergeCell ref="N27:O27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4" max="255" man="1"/>
    <brk id="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Беркат-Юрт</dc:creator>
  <cp:keywords/>
  <dc:description/>
  <cp:lastModifiedBy>Беркат-Юрт</cp:lastModifiedBy>
  <dcterms:created xsi:type="dcterms:W3CDTF">2019-01-30T10:44:45Z</dcterms:created>
  <dcterms:modified xsi:type="dcterms:W3CDTF">2019-01-30T10:44:45Z</dcterms:modified>
  <cp:category/>
  <cp:version/>
  <cp:contentType/>
  <cp:contentStatus/>
</cp:coreProperties>
</file>